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'Foglio1'!$3:$3</definedName>
    <definedName name="_xlnm.Print_Titles" localSheetId="1">'Foglio2'!$1:$1</definedName>
    <definedName name="_xlnm.Print_Titles" localSheetId="2">'Foglio3'!$1:$1</definedName>
  </definedNames>
  <calcPr fullCalcOnLoad="1"/>
</workbook>
</file>

<file path=xl/sharedStrings.xml><?xml version="1.0" encoding="utf-8"?>
<sst xmlns="http://schemas.openxmlformats.org/spreadsheetml/2006/main" count="99" uniqueCount="95">
  <si>
    <t>Voce n. 25</t>
  </si>
  <si>
    <t>Voce n. 27</t>
  </si>
  <si>
    <t>Voce n. 28</t>
  </si>
  <si>
    <t>Voce n. 29</t>
  </si>
  <si>
    <t>Voce n. 30</t>
  </si>
  <si>
    <t>Voce n. 31</t>
  </si>
  <si>
    <t>Voce n. 32</t>
  </si>
  <si>
    <t>Voce n. 34</t>
  </si>
  <si>
    <t>Voce n. 35</t>
  </si>
  <si>
    <t>Voce n. 36</t>
  </si>
  <si>
    <t>Voce n. 37</t>
  </si>
  <si>
    <t>Voce n. 38</t>
  </si>
  <si>
    <t>Quantità annua</t>
  </si>
  <si>
    <t>Carta per Videoprinter MITSUBISHI  K65HM - 110mmx20mt - rotoli</t>
  </si>
  <si>
    <t xml:space="preserve">Carta termosensibile EEG BRAIN QUIK MICROMED - conf unitarie mm216X280X300ff - </t>
  </si>
  <si>
    <t>Carta per Ecografo Logic 500 UPP-110HD conf. unitarie mm110X20mt</t>
  </si>
  <si>
    <t>a) Color Ribbon Thermal cod.8076135  per stampante KODAK 8670PS – cartucce</t>
  </si>
  <si>
    <t>b) Pellicole cod.8717001 per stampante KODAK  8670 PS – conf. da 100ff formato A4</t>
  </si>
  <si>
    <t>Carta per Ecocolordoppler POLAROID –C-1000 conf unitarieda 50 pose formato A6 e 1 pellicola</t>
  </si>
  <si>
    <t>Carta per ECG CARDIOFAX  ECAPS 12 mod.8240K  - rotoli mm145X60mt</t>
  </si>
  <si>
    <t>Carta  per ECG portatile HP4760A  - conf unitaria mm210X300X200ff</t>
  </si>
  <si>
    <t xml:space="preserve">Carta per ECG ESAOTE HPM1709A – conf. unitaria mm210X300X200FF </t>
  </si>
  <si>
    <t>Carta termochimica per page write 200 HPM2483A - mm210X300X200ff</t>
  </si>
  <si>
    <t>Carta termosensibile diagrammata MORTARA ELI 100/MARQUETTE - rotoli - mm108X23mt</t>
  </si>
  <si>
    <t>Carta per ECG ESAOTE personal C1 – rotoli - mm50X30MT</t>
  </si>
  <si>
    <t>Carta termosensibile per defibrillatore HP CODEMASTER 40457-rotoli mm50X30mt</t>
  </si>
  <si>
    <t>Carta termica per CARDIOLINE DELTA 3PLUS – conf. unitaria - mm111X100X300ff</t>
  </si>
  <si>
    <t xml:space="preserve">Carta per elettrocardiografo digitale  HP AGILENT page Writer 200 - conf. unitaria mm210X300X200ff </t>
  </si>
  <si>
    <t>Carta per ECG ESAOTE P80 - conf. unitarie mm90X70X400ff</t>
  </si>
  <si>
    <t>Descrizione Voce</t>
  </si>
  <si>
    <t>totale annuo</t>
  </si>
  <si>
    <t xml:space="preserve">Voce n. 1 </t>
  </si>
  <si>
    <t xml:space="preserve">Voce n. 2 </t>
  </si>
  <si>
    <t xml:space="preserve">Voce n. 3 </t>
  </si>
  <si>
    <t xml:space="preserve">Voce n. 4 </t>
  </si>
  <si>
    <t xml:space="preserve">Voce n. 5 </t>
  </si>
  <si>
    <t xml:space="preserve">Voce n. 6 </t>
  </si>
  <si>
    <t xml:space="preserve">Voce n. 7 </t>
  </si>
  <si>
    <t xml:space="preserve">Voce n. 9 </t>
  </si>
  <si>
    <t xml:space="preserve">Voce n. 10 </t>
  </si>
  <si>
    <t xml:space="preserve">Voce n. 13 </t>
  </si>
  <si>
    <t xml:space="preserve">Voce n. 20 </t>
  </si>
  <si>
    <t xml:space="preserve">Voce n. 8 </t>
  </si>
  <si>
    <t xml:space="preserve">Voce n. 12 </t>
  </si>
  <si>
    <t xml:space="preserve">Voce n. 14 </t>
  </si>
  <si>
    <t xml:space="preserve">Voce n. 15 </t>
  </si>
  <si>
    <t xml:space="preserve">Voce n. 16 </t>
  </si>
  <si>
    <t xml:space="preserve">Voce n. 21 </t>
  </si>
  <si>
    <t xml:space="preserve">Voce n. 22 </t>
  </si>
  <si>
    <t xml:space="preserve">Voce n. 23  </t>
  </si>
  <si>
    <t>Carta per Elettrocardiografo PHILIPS Page Write TRIM II - mm210X300X100ff</t>
  </si>
  <si>
    <t>Carta termica per ECG Mac 1200St  - conf. unitarie da 150ff</t>
  </si>
  <si>
    <t>Voce n. 33</t>
  </si>
  <si>
    <t>Carta per defibrillatore Responder 3000 Versione 2.01mm90Xmt35</t>
  </si>
  <si>
    <t>Carta termica per cardiotocografo Team Sonicaid – conf. unitarie mm143X150X300ff</t>
  </si>
  <si>
    <t xml:space="preserve">Voce n. 17  </t>
  </si>
  <si>
    <t xml:space="preserve">Voce n. 18 </t>
  </si>
  <si>
    <t xml:space="preserve">Voce n.19 </t>
  </si>
  <si>
    <t xml:space="preserve">Voce n. 24 </t>
  </si>
  <si>
    <t xml:space="preserve">Voce n.26 </t>
  </si>
  <si>
    <t>A) Carta CH874 per SEIKO CH848/705 per scintigrafia – conf da 100ff formato A4</t>
  </si>
  <si>
    <t>B) Set colore CH722 per stampante SEIKO CH 848/705 rullo</t>
  </si>
  <si>
    <t>Carta per ECG ESAOTE ACTA – conf.unitaria mm210X150X280FF</t>
  </si>
  <si>
    <t>Carta per ECG ESAOTE P8000 Power - conf. unitarie mm210X280X216ff</t>
  </si>
  <si>
    <t>Carta Termica millimetrata per Elettrocardiografo BTL- 8LT mm200X30mt - rotoli</t>
  </si>
  <si>
    <t>Carta Termosensibile Side per apparecchiatura Doppler Trans Cranico DWL serie MDP 0829 mm110X24mt - rotoli</t>
  </si>
  <si>
    <t>Carta diagrammata per EPG 6 View/CP/INT  Cat 6003011013 - mis.112mmX25mt rotoli</t>
  </si>
  <si>
    <t>a) Carta termica per stampante Fluorangiografo Kodak Ds8650 Cat. 8816514 mm210Xmm297X100ff</t>
  </si>
  <si>
    <t xml:space="preserve">b) Nastri per stampante Fluorangiografo Kodak Ds8650 Cat 1630474 – 100 immagini </t>
  </si>
  <si>
    <t>Carta termica per apparecchiatura per prova da sforzo SCHILLER mod. Diagnostic Workstation CS-200 conf Unitarie mmm210X280X215ff</t>
  </si>
  <si>
    <t>Carta per CARDIOFAX NIKON KOLDEN - mm110X140X200ff</t>
  </si>
  <si>
    <t>Voci in gara  carta originale</t>
  </si>
  <si>
    <t>prezzo U.M.</t>
  </si>
  <si>
    <t>Voci in gara  carta compatibile</t>
  </si>
  <si>
    <t>Prezzo a foglio o al mt</t>
  </si>
  <si>
    <t>Carta Sony UPP 210 HD per stampante video SONY UP 960 - mm210x25mt rotoli</t>
  </si>
  <si>
    <t>Carta a rotolo per amplificatore di Brillanza EUROCOLUMBUS K75HM mm216X21mt</t>
  </si>
  <si>
    <t>Carta termica SONY UPC 21L Ecocolordoppler PH5000 - conf Unitarie da 200ff e inchiostro a colori</t>
  </si>
  <si>
    <t>Carta per defibrillatore HEARTSTAR XL M4735A - rotoli mm50X30mt</t>
  </si>
  <si>
    <t>Carta per Spirometro Mir Spirolab - mm11X24mt</t>
  </si>
  <si>
    <t>totale annuo/BASE D'ASTA</t>
  </si>
  <si>
    <t xml:space="preserve">Carta per impedenziometro Amplifon Amplaid 775 – mm110Xmt24 – rotoli </t>
  </si>
  <si>
    <t>NUOVA</t>
  </si>
  <si>
    <t>Carta per Stress Test System 7000A Nikon Koden  FQS 216-6A-280 mm280X216X200ff</t>
  </si>
  <si>
    <t>Voce n. 39</t>
  </si>
  <si>
    <t xml:space="preserve">Carta per defribillatore MEDTRONIC mod. LIFE PACK 20 mm50X30mt </t>
  </si>
  <si>
    <t>Carta per defribillatore MEDTRONIC mod. LIFE PACK12 mm108X23mt</t>
  </si>
  <si>
    <t>Voce n. 11</t>
  </si>
  <si>
    <t>carta originale</t>
  </si>
  <si>
    <t>totale annuo/base d'asta</t>
  </si>
  <si>
    <t>carta compatibile</t>
  </si>
  <si>
    <t>totale triennale</t>
  </si>
  <si>
    <t>Carta diagrammata per HELLIGE CS503E mod. CARDIOGNOST EK512P - mm207X135X370ff</t>
  </si>
  <si>
    <t xml:space="preserve">a) Cartucce a colori per stampante HP color Laserjet 4006N – codici C9720A Nero, </t>
  </si>
  <si>
    <t>b) Cartucce a colori per stampante HP color Laserjet 4006N – C9721A Cyrano, C9722A Giallo, C9723A Magenta n.16 x colore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</si>
</sst>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_-* #,##0.000_-;\-* #,##0.000_-;_-* &quot;-&quot;??_-;_-@_-"/>
    <numFmt numFmtId="195" formatCode="_-* #,##0.0_-;\-* #,##0.0_-;_-* &quot;-&quot;??_-;_-@_-"/>
    <numFmt numFmtId="196" formatCode="0.0"/>
    <numFmt numFmtId="197" formatCode="0.000"/>
    <numFmt numFmtId="198" formatCode="0.0000"/>
    <numFmt numFmtId="199" formatCode="0.00000"/>
    <numFmt numFmtId="200" formatCode="0.000000"/>
    <numFmt numFmtId="201" formatCode="0.0000000"/>
  </numFmts>
  <fonts count="12">
    <font>
      <sz val="10"/>
      <name val="Arial"/>
      <family val="0"/>
    </font>
    <font>
      <sz val="11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sz val="10"/>
      <name val="Comic Sans MS"/>
      <family val="4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Comic Sans MS"/>
      <family val="4"/>
    </font>
    <font>
      <b/>
      <sz val="10"/>
      <name val="Arial"/>
      <family val="2"/>
    </font>
    <font>
      <sz val="10"/>
      <color indexed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3" fontId="4" fillId="0" borderId="1" xfId="17" applyFont="1" applyBorder="1" applyAlignment="1">
      <alignment horizontal="center" vertical="center"/>
    </xf>
    <xf numFmtId="43" fontId="4" fillId="0" borderId="1" xfId="17" applyNumberFormat="1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justify" wrapText="1"/>
    </xf>
    <xf numFmtId="0" fontId="4" fillId="0" borderId="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3" fontId="4" fillId="0" borderId="2" xfId="17" applyFont="1" applyBorder="1" applyAlignment="1">
      <alignment horizontal="center" vertical="center"/>
    </xf>
    <xf numFmtId="43" fontId="4" fillId="0" borderId="2" xfId="17" applyNumberFormat="1" applyFont="1" applyBorder="1" applyAlignment="1">
      <alignment horizontal="center" vertical="center"/>
    </xf>
    <xf numFmtId="43" fontId="4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justify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 wrapText="1"/>
    </xf>
    <xf numFmtId="4" fontId="0" fillId="0" borderId="0" xfId="0" applyNumberFormat="1" applyAlignment="1">
      <alignment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justify" wrapText="1"/>
    </xf>
    <xf numFmtId="4" fontId="0" fillId="0" borderId="0" xfId="0" applyNumberForma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/>
    </xf>
    <xf numFmtId="4" fontId="5" fillId="0" borderId="0" xfId="0" applyNumberFormat="1" applyFont="1" applyAlignment="1">
      <alignment/>
    </xf>
    <xf numFmtId="4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43" fontId="2" fillId="0" borderId="1" xfId="17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197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2" fillId="0" borderId="3" xfId="0" applyNumberFormat="1" applyFont="1" applyBorder="1" applyAlignment="1">
      <alignment horizontal="center" vertical="center"/>
    </xf>
    <xf numFmtId="43" fontId="4" fillId="0" borderId="3" xfId="17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vertical="center"/>
    </xf>
    <xf numFmtId="43" fontId="2" fillId="0" borderId="1" xfId="17" applyFont="1" applyBorder="1" applyAlignment="1">
      <alignment/>
    </xf>
    <xf numFmtId="43" fontId="2" fillId="0" borderId="1" xfId="0" applyNumberFormat="1" applyFont="1" applyBorder="1" applyAlignment="1">
      <alignment/>
    </xf>
    <xf numFmtId="43" fontId="2" fillId="0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/>
    </xf>
    <xf numFmtId="197" fontId="4" fillId="0" borderId="1" xfId="0" applyNumberFormat="1" applyFont="1" applyBorder="1" applyAlignment="1">
      <alignment horizontal="center" vertical="center" wrapText="1"/>
    </xf>
    <xf numFmtId="197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4" xfId="0" applyFon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workbookViewId="0" topLeftCell="A7">
      <selection activeCell="A1" sqref="A1:K48"/>
    </sheetView>
  </sheetViews>
  <sheetFormatPr defaultColWidth="9.140625" defaultRowHeight="12.75"/>
  <cols>
    <col min="1" max="1" width="17.7109375" style="0" customWidth="1"/>
    <col min="2" max="2" width="7.7109375" style="0" customWidth="1"/>
    <col min="3" max="3" width="32.421875" style="0" customWidth="1"/>
    <col min="4" max="4" width="8.57421875" style="0" customWidth="1"/>
    <col min="5" max="5" width="7.8515625" style="0" customWidth="1"/>
    <col min="6" max="6" width="14.140625" style="0" customWidth="1"/>
    <col min="7" max="7" width="9.00390625" style="39" customWidth="1"/>
    <col min="8" max="8" width="7.57421875" style="39" customWidth="1"/>
    <col min="9" max="9" width="7.140625" style="39" customWidth="1"/>
    <col min="10" max="10" width="12.28125" style="39" customWidth="1"/>
    <col min="11" max="11" width="12.140625" style="48" customWidth="1"/>
  </cols>
  <sheetData>
    <row r="1" ht="12.75">
      <c r="J1" s="61"/>
    </row>
    <row r="2" ht="12.75">
      <c r="A2" s="30"/>
    </row>
    <row r="3" spans="1:11" ht="75" customHeight="1">
      <c r="A3" s="5"/>
      <c r="B3" s="5"/>
      <c r="C3" s="6"/>
      <c r="D3" s="5"/>
      <c r="E3" s="5"/>
      <c r="F3" s="18"/>
      <c r="G3" s="40"/>
      <c r="H3" s="40"/>
      <c r="I3" s="40"/>
      <c r="J3" s="40"/>
      <c r="K3" s="40"/>
    </row>
    <row r="4" spans="1:11" ht="30" customHeight="1">
      <c r="A4" s="8"/>
      <c r="B4" s="5"/>
      <c r="C4" s="13"/>
      <c r="D4" s="63"/>
      <c r="E4" s="31"/>
      <c r="F4" s="19"/>
      <c r="G4" s="41"/>
      <c r="H4" s="41"/>
      <c r="I4" s="41"/>
      <c r="J4" s="41"/>
      <c r="K4" s="62"/>
    </row>
    <row r="5" spans="1:11" ht="16.5">
      <c r="A5" s="8"/>
      <c r="B5" s="5"/>
      <c r="C5" s="14"/>
      <c r="D5" s="63"/>
      <c r="E5" s="37"/>
      <c r="F5" s="19"/>
      <c r="G5" s="41"/>
      <c r="H5" s="41"/>
      <c r="I5" s="41"/>
      <c r="J5" s="41"/>
      <c r="K5" s="62"/>
    </row>
    <row r="6" spans="1:11" ht="16.5">
      <c r="A6" s="8"/>
      <c r="B6" s="5"/>
      <c r="C6" s="13"/>
      <c r="D6" s="63"/>
      <c r="E6" s="37"/>
      <c r="F6" s="19"/>
      <c r="G6" s="41"/>
      <c r="H6" s="41"/>
      <c r="I6" s="41"/>
      <c r="J6" s="41"/>
      <c r="K6" s="62"/>
    </row>
    <row r="7" spans="1:11" ht="16.5">
      <c r="A7" s="8"/>
      <c r="B7" s="5"/>
      <c r="C7" s="14"/>
      <c r="D7" s="63"/>
      <c r="E7" s="31"/>
      <c r="F7" s="19"/>
      <c r="G7" s="41"/>
      <c r="H7" s="41"/>
      <c r="I7" s="41"/>
      <c r="J7" s="41"/>
      <c r="K7" s="62"/>
    </row>
    <row r="8" spans="1:11" ht="16.5">
      <c r="A8" s="8"/>
      <c r="B8" s="5"/>
      <c r="C8" s="13"/>
      <c r="D8" s="63"/>
      <c r="E8" s="32"/>
      <c r="F8" s="19"/>
      <c r="G8" s="42"/>
      <c r="H8" s="42"/>
      <c r="I8" s="42"/>
      <c r="J8" s="42"/>
      <c r="K8" s="62"/>
    </row>
    <row r="9" spans="1:11" ht="16.5">
      <c r="A9" s="8"/>
      <c r="B9" s="5"/>
      <c r="C9" s="13"/>
      <c r="D9" s="63"/>
      <c r="E9" s="37"/>
      <c r="F9" s="19"/>
      <c r="G9" s="43"/>
      <c r="H9" s="41"/>
      <c r="I9" s="44"/>
      <c r="J9" s="44"/>
      <c r="K9" s="62"/>
    </row>
    <row r="10" spans="1:11" ht="16.5">
      <c r="A10" s="8"/>
      <c r="B10" s="7"/>
      <c r="C10" s="13"/>
      <c r="D10" s="63"/>
      <c r="E10" s="37"/>
      <c r="F10" s="19"/>
      <c r="G10" s="43"/>
      <c r="H10" s="41"/>
      <c r="I10" s="44"/>
      <c r="J10" s="44"/>
      <c r="K10" s="62"/>
    </row>
    <row r="11" spans="1:11" ht="16.5">
      <c r="A11" s="8"/>
      <c r="B11" s="5"/>
      <c r="C11" s="14"/>
      <c r="D11" s="63"/>
      <c r="E11" s="6"/>
      <c r="F11" s="19"/>
      <c r="G11" s="45"/>
      <c r="H11" s="45"/>
      <c r="I11" s="41"/>
      <c r="J11" s="41"/>
      <c r="K11" s="62"/>
    </row>
    <row r="12" spans="1:11" ht="16.5">
      <c r="A12" s="8"/>
      <c r="B12" s="5"/>
      <c r="C12" s="13"/>
      <c r="D12" s="64"/>
      <c r="E12" s="5"/>
      <c r="F12" s="19"/>
      <c r="G12" s="43"/>
      <c r="H12" s="42"/>
      <c r="I12" s="41"/>
      <c r="J12" s="42"/>
      <c r="K12" s="62"/>
    </row>
    <row r="13" spans="1:11" ht="16.5">
      <c r="A13" s="8"/>
      <c r="B13" s="5"/>
      <c r="C13" s="13"/>
      <c r="D13" s="64"/>
      <c r="E13" s="34"/>
      <c r="F13" s="19"/>
      <c r="G13" s="41"/>
      <c r="H13" s="41"/>
      <c r="I13" s="41"/>
      <c r="J13" s="41"/>
      <c r="K13" s="62"/>
    </row>
    <row r="14" spans="1:11" ht="16.5">
      <c r="A14" s="8"/>
      <c r="B14" s="7"/>
      <c r="C14" s="13"/>
      <c r="D14" s="64"/>
      <c r="E14" s="12"/>
      <c r="F14" s="19"/>
      <c r="G14" s="43"/>
      <c r="H14" s="41"/>
      <c r="I14" s="41"/>
      <c r="J14" s="41"/>
      <c r="K14" s="62"/>
    </row>
    <row r="15" spans="1:11" ht="16.5">
      <c r="A15" s="8"/>
      <c r="B15" s="5"/>
      <c r="C15" s="13"/>
      <c r="D15" s="64"/>
      <c r="E15" s="23"/>
      <c r="F15" s="19"/>
      <c r="G15" s="43"/>
      <c r="H15" s="41"/>
      <c r="I15" s="41"/>
      <c r="J15" s="41"/>
      <c r="K15" s="62"/>
    </row>
    <row r="16" spans="1:11" ht="16.5">
      <c r="A16" s="8"/>
      <c r="B16" s="5"/>
      <c r="C16" s="24"/>
      <c r="D16" s="64"/>
      <c r="E16" s="23"/>
      <c r="F16" s="19"/>
      <c r="G16" s="43"/>
      <c r="H16" s="41"/>
      <c r="I16" s="41"/>
      <c r="J16" s="41"/>
      <c r="K16" s="62"/>
    </row>
    <row r="17" spans="1:11" ht="16.5">
      <c r="A17" s="8"/>
      <c r="B17" s="5"/>
      <c r="C17" s="13"/>
      <c r="D17" s="64"/>
      <c r="E17" s="35"/>
      <c r="F17" s="19"/>
      <c r="G17" s="42"/>
      <c r="H17" s="42"/>
      <c r="I17" s="41"/>
      <c r="J17" s="41"/>
      <c r="K17" s="62"/>
    </row>
    <row r="18" spans="1:11" ht="16.5">
      <c r="A18" s="8"/>
      <c r="B18" s="5"/>
      <c r="C18" s="13"/>
      <c r="D18" s="64"/>
      <c r="E18" s="34"/>
      <c r="F18" s="20"/>
      <c r="G18" s="43"/>
      <c r="H18" s="41"/>
      <c r="I18" s="41"/>
      <c r="J18" s="41"/>
      <c r="K18" s="62"/>
    </row>
    <row r="19" spans="1:11" ht="16.5">
      <c r="A19" s="8"/>
      <c r="B19" s="5"/>
      <c r="C19" s="13"/>
      <c r="D19" s="64"/>
      <c r="E19" s="33"/>
      <c r="F19" s="20"/>
      <c r="G19" s="43"/>
      <c r="H19" s="42"/>
      <c r="I19" s="41"/>
      <c r="J19" s="41"/>
      <c r="K19" s="62"/>
    </row>
    <row r="20" spans="1:12" ht="16.5">
      <c r="A20" s="8"/>
      <c r="B20" s="5"/>
      <c r="C20" s="13"/>
      <c r="D20" s="8"/>
      <c r="E20" s="35"/>
      <c r="F20" s="21"/>
      <c r="G20" s="42"/>
      <c r="H20" s="42"/>
      <c r="I20" s="42"/>
      <c r="J20" s="42"/>
      <c r="K20" s="62"/>
      <c r="L20" t="s">
        <v>82</v>
      </c>
    </row>
    <row r="21" spans="1:11" ht="16.5">
      <c r="A21" s="8"/>
      <c r="B21" s="5"/>
      <c r="C21" s="13"/>
      <c r="D21" s="63"/>
      <c r="E21" s="32"/>
      <c r="F21" s="21"/>
      <c r="G21" s="42"/>
      <c r="H21" s="43"/>
      <c r="I21" s="42"/>
      <c r="J21" s="42"/>
      <c r="K21" s="62"/>
    </row>
    <row r="22" spans="1:11" ht="16.5">
      <c r="A22" s="8"/>
      <c r="B22" s="5"/>
      <c r="C22" s="13"/>
      <c r="D22" s="63"/>
      <c r="E22" s="31"/>
      <c r="F22" s="21"/>
      <c r="G22" s="42"/>
      <c r="H22" s="42"/>
      <c r="I22" s="42"/>
      <c r="J22" s="42"/>
      <c r="K22" s="62"/>
    </row>
    <row r="23" spans="1:11" ht="16.5">
      <c r="A23" s="8"/>
      <c r="B23" s="5"/>
      <c r="C23" s="13"/>
      <c r="D23" s="63"/>
      <c r="E23" s="32"/>
      <c r="F23" s="21"/>
      <c r="G23" s="42"/>
      <c r="H23" s="42"/>
      <c r="I23" s="42"/>
      <c r="J23" s="42"/>
      <c r="K23" s="62"/>
    </row>
    <row r="24" spans="1:11" ht="16.5">
      <c r="A24" s="8"/>
      <c r="B24" s="5"/>
      <c r="C24" s="14"/>
      <c r="D24" s="63"/>
      <c r="E24" s="32"/>
      <c r="F24" s="19"/>
      <c r="G24" s="42"/>
      <c r="H24" s="42"/>
      <c r="I24" s="42"/>
      <c r="J24" s="42"/>
      <c r="K24" s="62"/>
    </row>
    <row r="25" spans="1:11" ht="16.5">
      <c r="A25" s="8"/>
      <c r="B25" s="5"/>
      <c r="C25" s="13"/>
      <c r="D25" s="63"/>
      <c r="E25" s="32"/>
      <c r="F25" s="19"/>
      <c r="G25" s="42"/>
      <c r="H25" s="42"/>
      <c r="I25" s="41"/>
      <c r="J25" s="42"/>
      <c r="K25" s="62"/>
    </row>
    <row r="26" spans="1:11" ht="16.5">
      <c r="A26" s="8"/>
      <c r="B26" s="5"/>
      <c r="C26" s="13"/>
      <c r="D26" s="63"/>
      <c r="E26" s="32"/>
      <c r="F26" s="19"/>
      <c r="G26" s="42"/>
      <c r="H26" s="42"/>
      <c r="I26" s="42"/>
      <c r="J26" s="42"/>
      <c r="K26" s="62"/>
    </row>
    <row r="27" spans="1:11" ht="16.5">
      <c r="A27" s="8"/>
      <c r="B27" s="5"/>
      <c r="C27" s="13"/>
      <c r="D27" s="6"/>
      <c r="E27" s="36"/>
      <c r="F27" s="19"/>
      <c r="G27" s="43"/>
      <c r="H27" s="42"/>
      <c r="I27" s="42"/>
      <c r="J27" s="42"/>
      <c r="K27" s="62"/>
    </row>
    <row r="28" spans="1:11" ht="16.5">
      <c r="A28" s="8"/>
      <c r="B28" s="5"/>
      <c r="C28" s="14"/>
      <c r="D28" s="63"/>
      <c r="E28" s="36"/>
      <c r="F28" s="19"/>
      <c r="G28" s="42"/>
      <c r="H28" s="42"/>
      <c r="I28" s="42"/>
      <c r="J28" s="42"/>
      <c r="K28" s="62"/>
    </row>
    <row r="29" spans="1:11" ht="16.5">
      <c r="A29" s="8"/>
      <c r="B29" s="5"/>
      <c r="C29" s="13"/>
      <c r="D29" s="63"/>
      <c r="E29" s="32"/>
      <c r="F29" s="19"/>
      <c r="G29" s="42"/>
      <c r="H29" s="42"/>
      <c r="I29" s="42"/>
      <c r="J29" s="42"/>
      <c r="K29" s="62"/>
    </row>
    <row r="30" spans="1:11" ht="16.5">
      <c r="A30" s="8"/>
      <c r="B30" s="5"/>
      <c r="C30" s="14"/>
      <c r="D30" s="63"/>
      <c r="E30" s="32"/>
      <c r="F30" s="19"/>
      <c r="G30" s="42"/>
      <c r="H30" s="42"/>
      <c r="I30" s="42"/>
      <c r="J30" s="42"/>
      <c r="K30" s="62"/>
    </row>
    <row r="31" spans="1:11" ht="16.5">
      <c r="A31" s="8"/>
      <c r="B31" s="5"/>
      <c r="C31" s="13"/>
      <c r="D31" s="63"/>
      <c r="E31" s="32"/>
      <c r="F31" s="19"/>
      <c r="G31" s="42"/>
      <c r="H31" s="42"/>
      <c r="I31" s="42"/>
      <c r="J31" s="42"/>
      <c r="K31" s="62"/>
    </row>
    <row r="32" spans="1:11" ht="16.5">
      <c r="A32" s="8"/>
      <c r="B32" s="5"/>
      <c r="C32" s="14"/>
      <c r="D32" s="63"/>
      <c r="E32" s="36"/>
      <c r="F32" s="19"/>
      <c r="G32" s="42"/>
      <c r="H32" s="42"/>
      <c r="I32" s="42"/>
      <c r="J32" s="42"/>
      <c r="K32" s="62"/>
    </row>
    <row r="33" spans="1:11" ht="16.5">
      <c r="A33" s="8"/>
      <c r="B33" s="5"/>
      <c r="C33" s="14"/>
      <c r="D33" s="63"/>
      <c r="E33" s="36"/>
      <c r="F33" s="19"/>
      <c r="G33" s="42"/>
      <c r="H33" s="42"/>
      <c r="I33" s="42"/>
      <c r="J33" s="42"/>
      <c r="K33" s="62"/>
    </row>
    <row r="34" spans="1:11" ht="16.5">
      <c r="A34" s="8"/>
      <c r="B34" s="5"/>
      <c r="C34" s="13"/>
      <c r="D34" s="63"/>
      <c r="E34" s="22"/>
      <c r="F34" s="19"/>
      <c r="G34" s="43"/>
      <c r="H34" s="42"/>
      <c r="I34" s="42"/>
      <c r="J34" s="42"/>
      <c r="K34" s="62"/>
    </row>
    <row r="35" spans="1:11" ht="16.5">
      <c r="A35" s="8"/>
      <c r="B35" s="5"/>
      <c r="C35" s="13"/>
      <c r="D35" s="7"/>
      <c r="E35" s="22"/>
      <c r="F35" s="19"/>
      <c r="G35" s="43"/>
      <c r="H35" s="43"/>
      <c r="I35" s="42"/>
      <c r="J35" s="42"/>
      <c r="K35" s="62"/>
    </row>
    <row r="36" spans="1:11" ht="16.5">
      <c r="A36" s="8"/>
      <c r="B36" s="5"/>
      <c r="C36" s="13"/>
      <c r="D36" s="7"/>
      <c r="E36" s="22"/>
      <c r="F36" s="19"/>
      <c r="G36" s="43"/>
      <c r="H36" s="43"/>
      <c r="I36" s="42"/>
      <c r="J36" s="42"/>
      <c r="K36" s="62"/>
    </row>
    <row r="37" spans="1:11" ht="16.5">
      <c r="A37" s="8"/>
      <c r="B37" s="5"/>
      <c r="C37" s="14"/>
      <c r="D37" s="7"/>
      <c r="E37" s="22"/>
      <c r="F37" s="19"/>
      <c r="G37" s="42"/>
      <c r="H37" s="42"/>
      <c r="I37" s="42"/>
      <c r="J37" s="42"/>
      <c r="K37" s="62"/>
    </row>
    <row r="38" spans="1:11" ht="16.5">
      <c r="A38" s="8"/>
      <c r="B38" s="5"/>
      <c r="C38" s="13"/>
      <c r="D38" s="7"/>
      <c r="E38" s="22"/>
      <c r="F38" s="19"/>
      <c r="G38" s="43"/>
      <c r="H38" s="42"/>
      <c r="I38" s="42"/>
      <c r="J38" s="42"/>
      <c r="K38" s="42"/>
    </row>
    <row r="39" spans="1:11" ht="16.5">
      <c r="A39" s="8"/>
      <c r="B39" s="5"/>
      <c r="C39" s="13"/>
      <c r="D39" s="7"/>
      <c r="E39" s="22"/>
      <c r="F39" s="19"/>
      <c r="G39" s="43"/>
      <c r="H39" s="42"/>
      <c r="I39" s="42"/>
      <c r="J39" s="42"/>
      <c r="K39" s="42"/>
    </row>
    <row r="40" spans="1:11" ht="16.5">
      <c r="A40" s="8"/>
      <c r="B40" s="5"/>
      <c r="C40" s="65"/>
      <c r="D40" s="7"/>
      <c r="E40" s="22"/>
      <c r="F40" s="19"/>
      <c r="G40" s="43"/>
      <c r="H40" s="42"/>
      <c r="I40" s="46"/>
      <c r="J40" s="46"/>
      <c r="K40" s="62"/>
    </row>
    <row r="41" spans="1:11" ht="16.5">
      <c r="A41" s="8"/>
      <c r="B41" s="5"/>
      <c r="C41" s="13"/>
      <c r="D41" s="7"/>
      <c r="E41" s="22"/>
      <c r="F41" s="19"/>
      <c r="G41" s="42"/>
      <c r="H41" s="42"/>
      <c r="I41" s="41"/>
      <c r="J41" s="42"/>
      <c r="K41" s="62"/>
    </row>
    <row r="42" spans="1:11" ht="16.5">
      <c r="A42" s="8"/>
      <c r="B42" s="5"/>
      <c r="C42" s="14"/>
      <c r="D42" s="7"/>
      <c r="E42" s="22"/>
      <c r="F42" s="19"/>
      <c r="G42" s="43"/>
      <c r="H42" s="42"/>
      <c r="I42" s="46"/>
      <c r="J42" s="42"/>
      <c r="K42" s="62"/>
    </row>
    <row r="43" spans="1:11" ht="16.5">
      <c r="A43" s="8"/>
      <c r="B43" s="5"/>
      <c r="C43" s="13"/>
      <c r="D43" s="7"/>
      <c r="E43" s="22"/>
      <c r="F43" s="19"/>
      <c r="G43" s="41"/>
      <c r="H43" s="41"/>
      <c r="I43" s="46"/>
      <c r="J43" s="46"/>
      <c r="K43" s="62"/>
    </row>
    <row r="44" spans="1:11" ht="16.5">
      <c r="A44" s="17"/>
      <c r="B44" s="25"/>
      <c r="C44" s="14"/>
      <c r="D44" s="7"/>
      <c r="E44" s="22"/>
      <c r="F44" s="19"/>
      <c r="G44" s="41"/>
      <c r="H44" s="41"/>
      <c r="I44" s="46"/>
      <c r="J44" s="46"/>
      <c r="K44" s="62"/>
    </row>
    <row r="45" spans="1:11" ht="16.5">
      <c r="A45" s="8"/>
      <c r="B45" s="5"/>
      <c r="C45" s="13"/>
      <c r="D45" s="7"/>
      <c r="E45" s="22"/>
      <c r="F45" s="19"/>
      <c r="G45" s="42"/>
      <c r="H45" s="42"/>
      <c r="I45" s="42"/>
      <c r="J45" s="42"/>
      <c r="K45" s="62"/>
    </row>
    <row r="46" spans="1:11" ht="16.5">
      <c r="A46" s="8"/>
      <c r="B46" s="5"/>
      <c r="C46" s="13"/>
      <c r="D46" s="7"/>
      <c r="E46" s="22"/>
      <c r="F46" s="9"/>
      <c r="G46" s="42"/>
      <c r="H46" s="42"/>
      <c r="I46" s="42"/>
      <c r="J46" s="42"/>
      <c r="K46" s="62"/>
    </row>
    <row r="47" spans="1:11" ht="16.5">
      <c r="A47" s="8"/>
      <c r="B47" s="5"/>
      <c r="C47" s="13"/>
      <c r="D47" s="7"/>
      <c r="E47" s="22"/>
      <c r="F47" s="74"/>
      <c r="G47" s="42"/>
      <c r="H47" s="42"/>
      <c r="I47" s="42"/>
      <c r="J47" s="42"/>
      <c r="K47" s="62"/>
    </row>
    <row r="48" spans="1:10" ht="16.5">
      <c r="A48" s="53"/>
      <c r="B48" s="49"/>
      <c r="C48" s="15"/>
      <c r="D48" s="16"/>
      <c r="E48" s="16"/>
      <c r="F48" s="73"/>
      <c r="G48" s="59"/>
      <c r="H48" s="55"/>
      <c r="I48" s="59"/>
      <c r="J48" s="59"/>
    </row>
    <row r="49" spans="1:8" ht="15">
      <c r="A49" s="28"/>
      <c r="B49" s="2"/>
      <c r="C49" s="3"/>
      <c r="D49" s="4"/>
      <c r="E49" s="4"/>
      <c r="F49" s="4"/>
      <c r="H49" s="47"/>
    </row>
    <row r="50" spans="1:8" ht="15">
      <c r="A50" s="29"/>
      <c r="B50" s="2"/>
      <c r="C50" s="3"/>
      <c r="D50" s="4"/>
      <c r="E50" s="4"/>
      <c r="F50" s="4"/>
      <c r="H50" s="47"/>
    </row>
    <row r="51" spans="1:8" ht="16.5">
      <c r="A51" s="49"/>
      <c r="B51" s="49"/>
      <c r="C51" s="50"/>
      <c r="D51" s="49"/>
      <c r="E51" s="49"/>
      <c r="F51" s="49"/>
      <c r="G51" s="51"/>
      <c r="H51" s="52"/>
    </row>
    <row r="52" spans="1:8" ht="16.5">
      <c r="A52" s="53"/>
      <c r="B52" s="49"/>
      <c r="C52" s="54"/>
      <c r="D52" s="16"/>
      <c r="E52" s="16"/>
      <c r="F52" s="16"/>
      <c r="G52" s="55"/>
      <c r="H52" s="52"/>
    </row>
    <row r="53" spans="1:8" ht="16.5">
      <c r="A53" s="53"/>
      <c r="B53" s="49"/>
      <c r="C53" s="38"/>
      <c r="D53" s="16"/>
      <c r="E53" s="16"/>
      <c r="F53" s="16"/>
      <c r="G53" s="55"/>
      <c r="H53" s="52"/>
    </row>
    <row r="54" spans="1:8" ht="16.5">
      <c r="A54" s="53"/>
      <c r="B54" s="49"/>
      <c r="C54" s="54"/>
      <c r="D54" s="16"/>
      <c r="E54" s="16"/>
      <c r="F54" s="16"/>
      <c r="G54" s="55"/>
      <c r="H54" s="52"/>
    </row>
    <row r="55" spans="1:8" ht="16.5">
      <c r="A55" s="53"/>
      <c r="B55" s="49"/>
      <c r="C55" s="54"/>
      <c r="D55" s="16"/>
      <c r="E55" s="16"/>
      <c r="F55" s="16"/>
      <c r="G55" s="55"/>
      <c r="H55" s="52"/>
    </row>
    <row r="56" spans="1:8" ht="16.5">
      <c r="A56" s="53"/>
      <c r="B56" s="49"/>
      <c r="C56" s="54"/>
      <c r="D56" s="16"/>
      <c r="E56" s="16"/>
      <c r="F56" s="16"/>
      <c r="G56" s="55"/>
      <c r="H56" s="52"/>
    </row>
    <row r="57" spans="1:8" ht="16.5">
      <c r="A57" s="53"/>
      <c r="B57" s="49"/>
      <c r="C57" s="54"/>
      <c r="D57" s="16"/>
      <c r="E57" s="16"/>
      <c r="F57" s="16"/>
      <c r="G57" s="55"/>
      <c r="H57" s="52"/>
    </row>
    <row r="58" spans="1:8" ht="15">
      <c r="A58" s="53"/>
      <c r="B58" s="16"/>
      <c r="C58" s="54"/>
      <c r="D58" s="16"/>
      <c r="E58" s="16"/>
      <c r="F58" s="16"/>
      <c r="G58" s="55"/>
      <c r="H58" s="52"/>
    </row>
    <row r="59" spans="1:8" ht="16.5">
      <c r="A59" s="53"/>
      <c r="B59" s="49"/>
      <c r="C59" s="38"/>
      <c r="D59" s="16"/>
      <c r="E59" s="16"/>
      <c r="F59" s="16"/>
      <c r="G59" s="55"/>
      <c r="H59" s="52"/>
    </row>
    <row r="60" spans="1:8" ht="16.5">
      <c r="A60" s="53"/>
      <c r="B60" s="49"/>
      <c r="C60" s="54"/>
      <c r="D60" s="53"/>
      <c r="E60" s="53"/>
      <c r="F60" s="53"/>
      <c r="G60" s="55"/>
      <c r="H60" s="52"/>
    </row>
    <row r="61" spans="1:8" ht="16.5">
      <c r="A61" s="53"/>
      <c r="B61" s="49"/>
      <c r="C61" s="54"/>
      <c r="D61" s="53"/>
      <c r="E61" s="53"/>
      <c r="F61" s="53"/>
      <c r="G61" s="55"/>
      <c r="H61" s="52"/>
    </row>
    <row r="62" spans="1:8" ht="15">
      <c r="A62" s="53"/>
      <c r="B62" s="16"/>
      <c r="C62" s="54"/>
      <c r="D62" s="53"/>
      <c r="E62" s="53"/>
      <c r="F62" s="53"/>
      <c r="G62" s="55"/>
      <c r="H62" s="52"/>
    </row>
    <row r="63" spans="1:8" ht="16.5">
      <c r="A63" s="53"/>
      <c r="B63" s="49"/>
      <c r="C63" s="54"/>
      <c r="D63" s="53"/>
      <c r="E63" s="53"/>
      <c r="F63" s="53"/>
      <c r="G63" s="55"/>
      <c r="H63" s="52"/>
    </row>
    <row r="64" spans="1:8" ht="16.5">
      <c r="A64" s="53"/>
      <c r="B64" s="49"/>
      <c r="C64" s="54"/>
      <c r="D64" s="53"/>
      <c r="E64" s="53"/>
      <c r="F64" s="53"/>
      <c r="G64" s="55"/>
      <c r="H64" s="52"/>
    </row>
    <row r="65" spans="1:8" ht="16.5">
      <c r="A65" s="53"/>
      <c r="B65" s="49"/>
      <c r="C65" s="54"/>
      <c r="D65" s="53"/>
      <c r="E65" s="53"/>
      <c r="F65" s="53"/>
      <c r="G65" s="55"/>
      <c r="H65" s="52"/>
    </row>
    <row r="66" spans="1:8" ht="16.5">
      <c r="A66" s="53"/>
      <c r="B66" s="49"/>
      <c r="C66" s="54"/>
      <c r="D66" s="53"/>
      <c r="E66" s="53"/>
      <c r="F66" s="53"/>
      <c r="G66" s="55"/>
      <c r="H66" s="52"/>
    </row>
    <row r="67" spans="1:8" ht="16.5">
      <c r="A67" s="53"/>
      <c r="B67" s="49"/>
      <c r="C67" s="54"/>
      <c r="D67" s="53"/>
      <c r="E67" s="53"/>
      <c r="F67" s="53"/>
      <c r="G67" s="55"/>
      <c r="H67" s="52"/>
    </row>
    <row r="68" spans="1:8" ht="16.5">
      <c r="A68" s="53"/>
      <c r="B68" s="49"/>
      <c r="C68" s="54"/>
      <c r="D68" s="16"/>
      <c r="E68" s="16"/>
      <c r="F68" s="16"/>
      <c r="G68" s="55"/>
      <c r="H68" s="52"/>
    </row>
    <row r="69" spans="1:8" ht="16.5">
      <c r="A69" s="53"/>
      <c r="B69" s="49"/>
      <c r="C69" s="54"/>
      <c r="D69" s="16"/>
      <c r="E69" s="16"/>
      <c r="F69" s="16"/>
      <c r="G69" s="55"/>
      <c r="H69" s="52"/>
    </row>
    <row r="70" spans="1:8" ht="16.5">
      <c r="A70" s="53"/>
      <c r="B70" s="49"/>
      <c r="C70" s="54"/>
      <c r="D70" s="16"/>
      <c r="E70" s="16"/>
      <c r="F70" s="16"/>
      <c r="G70" s="55"/>
      <c r="H70" s="52"/>
    </row>
    <row r="71" spans="1:8" ht="16.5">
      <c r="A71" s="53"/>
      <c r="B71" s="49"/>
      <c r="C71" s="38"/>
      <c r="D71" s="16"/>
      <c r="E71" s="16"/>
      <c r="F71" s="16"/>
      <c r="G71" s="55"/>
      <c r="H71" s="52"/>
    </row>
    <row r="72" spans="1:8" ht="16.5">
      <c r="A72" s="53"/>
      <c r="B72" s="49"/>
      <c r="C72" s="54"/>
      <c r="D72" s="16"/>
      <c r="E72" s="16"/>
      <c r="F72" s="16"/>
      <c r="G72" s="55"/>
      <c r="H72" s="52"/>
    </row>
    <row r="73" spans="1:8" ht="16.5">
      <c r="A73" s="53"/>
      <c r="B73" s="49"/>
      <c r="C73" s="54"/>
      <c r="D73" s="16"/>
      <c r="E73" s="16"/>
      <c r="F73" s="16"/>
      <c r="G73" s="55"/>
      <c r="H73" s="52"/>
    </row>
    <row r="74" spans="1:8" ht="16.5">
      <c r="A74" s="53"/>
      <c r="B74" s="49"/>
      <c r="C74" s="54"/>
      <c r="D74" s="16"/>
      <c r="E74" s="16"/>
      <c r="F74" s="16"/>
      <c r="G74" s="55"/>
      <c r="H74" s="52"/>
    </row>
    <row r="75" spans="1:8" ht="16.5">
      <c r="A75" s="53"/>
      <c r="B75" s="49"/>
      <c r="C75" s="38"/>
      <c r="D75" s="16"/>
      <c r="E75" s="16"/>
      <c r="F75" s="16"/>
      <c r="G75" s="55"/>
      <c r="H75" s="52"/>
    </row>
    <row r="76" spans="1:8" ht="16.5">
      <c r="A76" s="53"/>
      <c r="B76" s="49"/>
      <c r="C76" s="54"/>
      <c r="D76" s="16"/>
      <c r="E76" s="16"/>
      <c r="F76" s="16"/>
      <c r="G76" s="55"/>
      <c r="H76" s="52"/>
    </row>
    <row r="77" spans="1:8" ht="16.5">
      <c r="A77" s="53"/>
      <c r="B77" s="49"/>
      <c r="C77" s="38"/>
      <c r="D77" s="16"/>
      <c r="E77" s="16"/>
      <c r="F77" s="16"/>
      <c r="G77" s="55"/>
      <c r="H77" s="52"/>
    </row>
    <row r="78" spans="1:8" ht="16.5">
      <c r="A78" s="53"/>
      <c r="B78" s="49"/>
      <c r="C78" s="54"/>
      <c r="D78" s="16"/>
      <c r="E78" s="16"/>
      <c r="F78" s="16"/>
      <c r="G78" s="55"/>
      <c r="H78" s="52"/>
    </row>
    <row r="79" spans="1:8" ht="16.5">
      <c r="A79" s="53"/>
      <c r="B79" s="49"/>
      <c r="C79" s="38"/>
      <c r="D79" s="16"/>
      <c r="E79" s="56"/>
      <c r="F79" s="56"/>
      <c r="G79" s="55"/>
      <c r="H79" s="52"/>
    </row>
    <row r="80" spans="1:8" ht="16.5">
      <c r="A80" s="53"/>
      <c r="B80" s="49"/>
      <c r="C80" s="38"/>
      <c r="D80" s="16"/>
      <c r="E80" s="56"/>
      <c r="F80" s="56"/>
      <c r="G80" s="55"/>
      <c r="H80" s="52"/>
    </row>
    <row r="81" spans="1:8" ht="16.5">
      <c r="A81" s="53"/>
      <c r="B81" s="49"/>
      <c r="C81" s="54"/>
      <c r="D81" s="16"/>
      <c r="E81" s="56"/>
      <c r="F81" s="56"/>
      <c r="G81" s="55"/>
      <c r="H81" s="52"/>
    </row>
    <row r="82" spans="1:8" ht="16.5">
      <c r="A82" s="53"/>
      <c r="B82" s="49"/>
      <c r="C82" s="54"/>
      <c r="D82" s="16"/>
      <c r="E82" s="56"/>
      <c r="F82" s="56"/>
      <c r="G82" s="55"/>
      <c r="H82" s="52"/>
    </row>
    <row r="83" spans="1:8" ht="16.5">
      <c r="A83" s="53"/>
      <c r="B83" s="49"/>
      <c r="C83" s="54"/>
      <c r="D83" s="16"/>
      <c r="E83" s="56"/>
      <c r="F83" s="56"/>
      <c r="G83" s="55"/>
      <c r="H83" s="52"/>
    </row>
    <row r="84" spans="1:8" ht="16.5">
      <c r="A84" s="53"/>
      <c r="B84" s="49"/>
      <c r="C84" s="38"/>
      <c r="D84" s="16"/>
      <c r="E84" s="56"/>
      <c r="F84" s="56"/>
      <c r="G84" s="55"/>
      <c r="H84" s="52"/>
    </row>
    <row r="85" spans="1:8" ht="16.5">
      <c r="A85" s="53"/>
      <c r="B85" s="49"/>
      <c r="C85" s="54"/>
      <c r="D85" s="16"/>
      <c r="E85" s="56"/>
      <c r="F85" s="56"/>
      <c r="G85" s="55"/>
      <c r="H85" s="52"/>
    </row>
    <row r="86" spans="1:8" ht="16.5">
      <c r="A86" s="53"/>
      <c r="B86" s="49"/>
      <c r="C86" s="54"/>
      <c r="D86" s="16"/>
      <c r="E86" s="56"/>
      <c r="F86" s="56"/>
      <c r="G86" s="55"/>
      <c r="H86" s="52"/>
    </row>
    <row r="87" spans="1:8" ht="16.5">
      <c r="A87" s="53"/>
      <c r="B87" s="49"/>
      <c r="C87" s="54"/>
      <c r="D87" s="16"/>
      <c r="E87" s="56"/>
      <c r="F87" s="56"/>
      <c r="G87" s="55"/>
      <c r="H87" s="52"/>
    </row>
    <row r="88" spans="1:8" ht="16.5">
      <c r="A88" s="53"/>
      <c r="B88" s="49"/>
      <c r="C88" s="54"/>
      <c r="D88" s="16"/>
      <c r="E88" s="56"/>
      <c r="F88" s="56"/>
      <c r="G88" s="55"/>
      <c r="H88" s="52"/>
    </row>
    <row r="89" spans="1:8" ht="16.5">
      <c r="A89" s="53"/>
      <c r="B89" s="49"/>
      <c r="C89" s="54"/>
      <c r="D89" s="16"/>
      <c r="E89" s="56"/>
      <c r="F89" s="56"/>
      <c r="G89" s="55"/>
      <c r="H89" s="52"/>
    </row>
    <row r="90" spans="1:8" ht="16.5">
      <c r="A90" s="53"/>
      <c r="B90" s="49"/>
      <c r="C90" s="54"/>
      <c r="D90" s="16"/>
      <c r="E90" s="56"/>
      <c r="F90" s="56"/>
      <c r="G90" s="55"/>
      <c r="H90" s="52"/>
    </row>
    <row r="91" spans="1:8" ht="15">
      <c r="A91" s="57"/>
      <c r="B91" s="58"/>
      <c r="C91" s="54"/>
      <c r="D91" s="16"/>
      <c r="E91" s="56"/>
      <c r="F91" s="56"/>
      <c r="G91" s="55"/>
      <c r="H91" s="52"/>
    </row>
    <row r="92" spans="1:8" ht="16.5">
      <c r="A92" s="53"/>
      <c r="B92" s="49"/>
      <c r="C92" s="54"/>
      <c r="D92" s="16"/>
      <c r="E92" s="56"/>
      <c r="F92" s="56"/>
      <c r="G92" s="55"/>
      <c r="H92" s="52"/>
    </row>
    <row r="93" spans="1:8" ht="15">
      <c r="A93" s="26"/>
      <c r="B93" s="27"/>
      <c r="C93" s="15"/>
      <c r="D93" s="16"/>
      <c r="E93" s="16"/>
      <c r="F93" s="16"/>
      <c r="G93" s="59"/>
      <c r="H93" s="52"/>
    </row>
    <row r="94" spans="1:8" ht="14.25">
      <c r="A94" s="27"/>
      <c r="B94" s="60"/>
      <c r="C94" s="27"/>
      <c r="D94" s="27"/>
      <c r="E94" s="27"/>
      <c r="F94" s="27"/>
      <c r="G94" s="52"/>
      <c r="H94" s="52"/>
    </row>
    <row r="95" spans="1:8" ht="14.25">
      <c r="A95" s="27"/>
      <c r="B95" s="60"/>
      <c r="C95" s="27"/>
      <c r="D95" s="27"/>
      <c r="E95" s="27"/>
      <c r="F95" s="27"/>
      <c r="G95" s="52"/>
      <c r="H95" s="52"/>
    </row>
    <row r="96" spans="1:6" ht="14.25">
      <c r="A96" s="29"/>
      <c r="B96" s="1"/>
      <c r="C96" s="29"/>
      <c r="D96" s="29"/>
      <c r="E96" s="29"/>
      <c r="F96" s="29"/>
    </row>
    <row r="97" spans="1:6" ht="14.25">
      <c r="A97" s="29"/>
      <c r="B97" s="1"/>
      <c r="C97" s="29"/>
      <c r="D97" s="29"/>
      <c r="E97" s="29"/>
      <c r="F97" s="29"/>
    </row>
    <row r="98" spans="1:6" ht="14.25">
      <c r="A98" s="29"/>
      <c r="B98" s="1"/>
      <c r="C98" s="29"/>
      <c r="D98" s="29"/>
      <c r="E98" s="29"/>
      <c r="F98" s="29"/>
    </row>
    <row r="99" spans="1:6" ht="14.25">
      <c r="A99" s="29"/>
      <c r="B99" s="1"/>
      <c r="C99" s="29"/>
      <c r="D99" s="29"/>
      <c r="E99" s="29"/>
      <c r="F99" s="29"/>
    </row>
    <row r="100" spans="1:6" ht="14.25">
      <c r="A100" s="29"/>
      <c r="B100" s="1"/>
      <c r="C100" s="29"/>
      <c r="D100" s="29"/>
      <c r="E100" s="29"/>
      <c r="F100" s="29"/>
    </row>
    <row r="101" spans="1:6" ht="14.25">
      <c r="A101" s="29"/>
      <c r="B101" s="1"/>
      <c r="C101" s="29"/>
      <c r="D101" s="29"/>
      <c r="E101" s="29"/>
      <c r="F101" s="29"/>
    </row>
    <row r="102" spans="1:6" ht="14.25">
      <c r="A102" s="29"/>
      <c r="B102" s="1"/>
      <c r="C102" s="29"/>
      <c r="D102" s="29"/>
      <c r="E102" s="29"/>
      <c r="F102" s="29"/>
    </row>
    <row r="103" spans="1:6" ht="14.25">
      <c r="A103" s="29"/>
      <c r="B103" s="1"/>
      <c r="C103" s="29"/>
      <c r="D103" s="29"/>
      <c r="E103" s="29"/>
      <c r="F103" s="29"/>
    </row>
    <row r="104" spans="1:6" ht="14.25">
      <c r="A104" s="29"/>
      <c r="B104" s="1"/>
      <c r="C104" s="29"/>
      <c r="D104" s="29"/>
      <c r="E104" s="29"/>
      <c r="F104" s="29"/>
    </row>
    <row r="105" spans="1:6" ht="14.25">
      <c r="A105" s="29"/>
      <c r="B105" s="1"/>
      <c r="C105" s="29"/>
      <c r="D105" s="29"/>
      <c r="E105" s="29"/>
      <c r="F105" s="29"/>
    </row>
    <row r="106" spans="1:6" ht="14.25">
      <c r="A106" s="29"/>
      <c r="B106" s="1"/>
      <c r="C106" s="29"/>
      <c r="D106" s="29"/>
      <c r="E106" s="29"/>
      <c r="F106" s="29"/>
    </row>
    <row r="107" spans="1:6" ht="14.25">
      <c r="A107" s="29"/>
      <c r="B107" s="1"/>
      <c r="C107" s="29"/>
      <c r="D107" s="29"/>
      <c r="E107" s="29"/>
      <c r="F107" s="29"/>
    </row>
    <row r="108" spans="1:6" ht="14.25">
      <c r="A108" s="29"/>
      <c r="B108" s="1"/>
      <c r="C108" s="29"/>
      <c r="D108" s="29"/>
      <c r="E108" s="29"/>
      <c r="F108" s="29"/>
    </row>
    <row r="109" ht="14.25">
      <c r="B109" s="1"/>
    </row>
    <row r="110" ht="14.25">
      <c r="B110" s="1"/>
    </row>
    <row r="111" ht="14.25">
      <c r="B111" s="1"/>
    </row>
    <row r="112" ht="14.25">
      <c r="B112" s="1"/>
    </row>
    <row r="113" ht="14.25">
      <c r="B113" s="1"/>
    </row>
    <row r="114" ht="14.25">
      <c r="B114" s="1"/>
    </row>
    <row r="115" ht="14.25">
      <c r="B115" s="1"/>
    </row>
    <row r="116" ht="14.25">
      <c r="B116" s="1"/>
    </row>
    <row r="117" ht="14.25">
      <c r="B117" s="1"/>
    </row>
    <row r="118" ht="14.25">
      <c r="B118" s="1"/>
    </row>
    <row r="119" ht="14.25">
      <c r="B119" s="1"/>
    </row>
    <row r="120" ht="14.25">
      <c r="B120" s="1"/>
    </row>
    <row r="121" ht="14.25">
      <c r="B121" s="1"/>
    </row>
    <row r="122" ht="14.25">
      <c r="B122" s="1"/>
    </row>
    <row r="123" ht="14.25">
      <c r="B123" s="1"/>
    </row>
    <row r="124" ht="14.25">
      <c r="B124" s="1"/>
    </row>
    <row r="125" ht="14.25">
      <c r="B125" s="1"/>
    </row>
    <row r="126" ht="14.25">
      <c r="B126" s="1"/>
    </row>
    <row r="127" ht="14.25">
      <c r="B127" s="1"/>
    </row>
    <row r="128" ht="14.25">
      <c r="B128" s="1"/>
    </row>
    <row r="129" ht="14.25">
      <c r="B129" s="1"/>
    </row>
    <row r="130" ht="14.25">
      <c r="B130" s="1"/>
    </row>
    <row r="131" ht="14.25">
      <c r="B131" s="1"/>
    </row>
    <row r="132" ht="14.25">
      <c r="B132" s="1"/>
    </row>
    <row r="133" ht="14.25">
      <c r="B133" s="1"/>
    </row>
    <row r="134" ht="14.25">
      <c r="B134" s="1"/>
    </row>
    <row r="135" ht="14.25">
      <c r="B135" s="1"/>
    </row>
    <row r="136" ht="14.25">
      <c r="B136" s="1"/>
    </row>
    <row r="137" ht="14.25">
      <c r="B137" s="1"/>
    </row>
    <row r="138" ht="14.25">
      <c r="B138" s="1"/>
    </row>
    <row r="139" ht="14.25">
      <c r="B139" s="1"/>
    </row>
  </sheetData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8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:A16"/>
    </sheetView>
  </sheetViews>
  <sheetFormatPr defaultColWidth="9.140625" defaultRowHeight="12.75"/>
  <cols>
    <col min="1" max="1" width="0.13671875" style="0" customWidth="1"/>
    <col min="2" max="2" width="13.00390625" style="0" customWidth="1"/>
    <col min="3" max="3" width="35.8515625" style="0" customWidth="1"/>
    <col min="4" max="4" width="8.7109375" style="0" customWidth="1"/>
    <col min="6" max="6" width="14.28125" style="0" customWidth="1"/>
    <col min="7" max="7" width="9.57421875" style="0" bestFit="1" customWidth="1"/>
  </cols>
  <sheetData>
    <row r="1" spans="1:7" ht="49.5">
      <c r="A1" s="5"/>
      <c r="B1" s="5" t="s">
        <v>71</v>
      </c>
      <c r="C1" s="6" t="s">
        <v>29</v>
      </c>
      <c r="D1" s="5" t="s">
        <v>12</v>
      </c>
      <c r="E1" s="5" t="s">
        <v>72</v>
      </c>
      <c r="F1" s="5" t="s">
        <v>80</v>
      </c>
      <c r="G1" s="68" t="s">
        <v>74</v>
      </c>
    </row>
    <row r="2" spans="1:7" ht="30">
      <c r="A2" s="8"/>
      <c r="B2" s="5" t="s">
        <v>31</v>
      </c>
      <c r="C2" s="65" t="s">
        <v>13</v>
      </c>
      <c r="D2" s="7">
        <v>20</v>
      </c>
      <c r="E2" s="22">
        <v>22</v>
      </c>
      <c r="F2" s="9">
        <f aca="true" t="shared" si="0" ref="F2:F16">D2*E2</f>
        <v>440</v>
      </c>
      <c r="G2" s="71">
        <f>E2/20</f>
        <v>1.1</v>
      </c>
    </row>
    <row r="3" spans="1:7" ht="45">
      <c r="A3" s="8"/>
      <c r="B3" s="5" t="s">
        <v>32</v>
      </c>
      <c r="C3" s="14" t="s">
        <v>75</v>
      </c>
      <c r="D3" s="7">
        <v>10</v>
      </c>
      <c r="E3" s="22">
        <v>54</v>
      </c>
      <c r="F3" s="9">
        <f t="shared" si="0"/>
        <v>540</v>
      </c>
      <c r="G3" s="71">
        <f>E3/25</f>
        <v>2.16</v>
      </c>
    </row>
    <row r="4" spans="1:7" ht="45">
      <c r="A4" s="8"/>
      <c r="B4" s="5" t="s">
        <v>33</v>
      </c>
      <c r="C4" s="65" t="s">
        <v>76</v>
      </c>
      <c r="D4" s="7">
        <v>15</v>
      </c>
      <c r="E4" s="22">
        <v>40</v>
      </c>
      <c r="F4" s="9">
        <f t="shared" si="0"/>
        <v>600</v>
      </c>
      <c r="G4" s="71">
        <f>E3/21</f>
        <v>2.5714285714285716</v>
      </c>
    </row>
    <row r="5" spans="1:7" ht="45">
      <c r="A5" s="8"/>
      <c r="B5" s="5" t="s">
        <v>34</v>
      </c>
      <c r="C5" s="14" t="s">
        <v>77</v>
      </c>
      <c r="D5" s="7">
        <v>150</v>
      </c>
      <c r="E5" s="22">
        <v>172</v>
      </c>
      <c r="F5" s="9">
        <f t="shared" si="0"/>
        <v>25800</v>
      </c>
      <c r="G5" s="71">
        <f>E5/200</f>
        <v>0.86</v>
      </c>
    </row>
    <row r="6" spans="1:7" ht="45">
      <c r="A6" s="8"/>
      <c r="B6" s="5" t="s">
        <v>35</v>
      </c>
      <c r="C6" s="65" t="s">
        <v>60</v>
      </c>
      <c r="D6" s="7">
        <v>48</v>
      </c>
      <c r="E6" s="22">
        <v>227</v>
      </c>
      <c r="F6" s="9">
        <f t="shared" si="0"/>
        <v>10896</v>
      </c>
      <c r="G6" s="71">
        <f>E6/100</f>
        <v>2.27</v>
      </c>
    </row>
    <row r="7" spans="1:7" ht="30">
      <c r="A7" s="8"/>
      <c r="B7" s="7"/>
      <c r="C7" s="65" t="s">
        <v>61</v>
      </c>
      <c r="D7" s="7">
        <v>24</v>
      </c>
      <c r="E7" s="22">
        <v>732</v>
      </c>
      <c r="F7" s="9">
        <f t="shared" si="0"/>
        <v>17568</v>
      </c>
      <c r="G7" s="71">
        <v>732</v>
      </c>
    </row>
    <row r="8" spans="1:7" ht="30">
      <c r="A8" s="8"/>
      <c r="B8" s="5" t="s">
        <v>36</v>
      </c>
      <c r="C8" s="14" t="s">
        <v>15</v>
      </c>
      <c r="D8" s="7">
        <v>1200</v>
      </c>
      <c r="E8" s="22">
        <v>50</v>
      </c>
      <c r="F8" s="9">
        <f t="shared" si="0"/>
        <v>60000</v>
      </c>
      <c r="G8" s="71">
        <f>E8/20</f>
        <v>2.5</v>
      </c>
    </row>
    <row r="9" spans="1:7" ht="45">
      <c r="A9" s="8"/>
      <c r="B9" s="5" t="s">
        <v>37</v>
      </c>
      <c r="C9" s="65" t="s">
        <v>16</v>
      </c>
      <c r="D9" s="8">
        <v>24</v>
      </c>
      <c r="E9" s="23">
        <v>325</v>
      </c>
      <c r="F9" s="9">
        <f t="shared" si="0"/>
        <v>7800</v>
      </c>
      <c r="G9" s="81">
        <v>324.7</v>
      </c>
    </row>
    <row r="10" spans="1:7" ht="45">
      <c r="A10" s="8"/>
      <c r="B10" s="7"/>
      <c r="C10" s="65" t="s">
        <v>17</v>
      </c>
      <c r="D10" s="8">
        <v>48</v>
      </c>
      <c r="E10" s="23">
        <v>208</v>
      </c>
      <c r="F10" s="9">
        <f t="shared" si="0"/>
        <v>9984</v>
      </c>
      <c r="G10" s="82">
        <f>E10/100</f>
        <v>2.08</v>
      </c>
    </row>
    <row r="11" spans="1:7" ht="45">
      <c r="A11" s="8"/>
      <c r="B11" s="5" t="s">
        <v>42</v>
      </c>
      <c r="C11" s="65" t="s">
        <v>93</v>
      </c>
      <c r="D11" s="8">
        <v>16</v>
      </c>
      <c r="E11" s="23">
        <v>213</v>
      </c>
      <c r="F11" s="9">
        <f t="shared" si="0"/>
        <v>3408</v>
      </c>
      <c r="G11" s="81">
        <v>213</v>
      </c>
    </row>
    <row r="12" spans="1:7" ht="60">
      <c r="A12" s="8"/>
      <c r="B12" s="5"/>
      <c r="C12" s="65" t="s">
        <v>94</v>
      </c>
      <c r="D12" s="8">
        <v>48</v>
      </c>
      <c r="E12" s="23">
        <v>288</v>
      </c>
      <c r="F12" s="9">
        <f t="shared" si="0"/>
        <v>13824</v>
      </c>
      <c r="G12" s="81">
        <v>288</v>
      </c>
    </row>
    <row r="13" spans="1:7" ht="60">
      <c r="A13" s="8"/>
      <c r="B13" s="5" t="s">
        <v>38</v>
      </c>
      <c r="C13" s="65" t="s">
        <v>69</v>
      </c>
      <c r="D13" s="8">
        <v>700</v>
      </c>
      <c r="E13" s="23">
        <v>10</v>
      </c>
      <c r="F13" s="9">
        <f t="shared" si="0"/>
        <v>7000</v>
      </c>
      <c r="G13" s="71">
        <f>E13/215</f>
        <v>0.046511627906976744</v>
      </c>
    </row>
    <row r="14" spans="1:7" ht="45">
      <c r="A14" s="8"/>
      <c r="B14" s="5" t="s">
        <v>39</v>
      </c>
      <c r="C14" s="65" t="s">
        <v>18</v>
      </c>
      <c r="D14" s="8">
        <v>20</v>
      </c>
      <c r="E14" s="23">
        <v>67</v>
      </c>
      <c r="F14" s="10">
        <f t="shared" si="0"/>
        <v>1340</v>
      </c>
      <c r="G14" s="71">
        <f>E14/50</f>
        <v>1.34</v>
      </c>
    </row>
    <row r="15" spans="1:7" ht="45">
      <c r="A15" s="8"/>
      <c r="B15" s="5" t="s">
        <v>87</v>
      </c>
      <c r="C15" s="65" t="s">
        <v>67</v>
      </c>
      <c r="D15" s="7">
        <v>12</v>
      </c>
      <c r="E15" s="22">
        <v>104</v>
      </c>
      <c r="F15" s="9">
        <f t="shared" si="0"/>
        <v>1248</v>
      </c>
      <c r="G15" s="71">
        <f>E11/100</f>
        <v>2.13</v>
      </c>
    </row>
    <row r="16" spans="1:7" ht="45">
      <c r="A16" s="5"/>
      <c r="B16" s="25"/>
      <c r="C16" s="65" t="s">
        <v>68</v>
      </c>
      <c r="D16" s="7">
        <v>12</v>
      </c>
      <c r="E16" s="22">
        <v>230</v>
      </c>
      <c r="F16" s="9">
        <f t="shared" si="0"/>
        <v>2760</v>
      </c>
      <c r="G16" s="71">
        <f>E16/100</f>
        <v>2.3</v>
      </c>
    </row>
    <row r="17" spans="2:7" ht="16.5">
      <c r="B17" s="5"/>
      <c r="C17" s="66"/>
      <c r="D17" s="8"/>
      <c r="E17" s="23"/>
      <c r="F17" s="67">
        <f>SUM(F2:F16)</f>
        <v>163208</v>
      </c>
      <c r="G17" s="69"/>
    </row>
  </sheetData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A1" sqref="A1:A29"/>
    </sheetView>
  </sheetViews>
  <sheetFormatPr defaultColWidth="9.140625" defaultRowHeight="12.75"/>
  <cols>
    <col min="1" max="1" width="0.13671875" style="0" customWidth="1"/>
    <col min="2" max="2" width="13.00390625" style="0" customWidth="1"/>
    <col min="3" max="3" width="35.8515625" style="0" customWidth="1"/>
    <col min="4" max="4" width="8.7109375" style="0" customWidth="1"/>
    <col min="6" max="6" width="14.28125" style="0" customWidth="1"/>
    <col min="7" max="7" width="9.57421875" style="0" bestFit="1" customWidth="1"/>
  </cols>
  <sheetData>
    <row r="1" spans="1:7" ht="49.5">
      <c r="A1" s="5"/>
      <c r="B1" s="5" t="s">
        <v>73</v>
      </c>
      <c r="C1" s="6" t="s">
        <v>29</v>
      </c>
      <c r="D1" s="5" t="s">
        <v>12</v>
      </c>
      <c r="E1" s="5" t="s">
        <v>72</v>
      </c>
      <c r="F1" s="5" t="s">
        <v>89</v>
      </c>
      <c r="G1" s="68" t="s">
        <v>74</v>
      </c>
    </row>
    <row r="2" spans="1:7" ht="45">
      <c r="A2" s="8"/>
      <c r="B2" s="5" t="s">
        <v>43</v>
      </c>
      <c r="C2" s="65" t="s">
        <v>14</v>
      </c>
      <c r="D2" s="7">
        <v>650</v>
      </c>
      <c r="E2" s="22">
        <v>12</v>
      </c>
      <c r="F2" s="9">
        <f aca="true" t="shared" si="0" ref="F2:F29">D2*E2</f>
        <v>7800</v>
      </c>
      <c r="G2" s="71">
        <f>E2/300</f>
        <v>0.04</v>
      </c>
    </row>
    <row r="3" spans="1:7" ht="30">
      <c r="A3" s="8"/>
      <c r="B3" s="5" t="s">
        <v>40</v>
      </c>
      <c r="C3" s="65" t="s">
        <v>19</v>
      </c>
      <c r="D3" s="8">
        <v>400</v>
      </c>
      <c r="E3" s="23">
        <v>5</v>
      </c>
      <c r="F3" s="10">
        <f t="shared" si="0"/>
        <v>2000</v>
      </c>
      <c r="G3" s="71">
        <f>E3/60</f>
        <v>0.08333333333333333</v>
      </c>
    </row>
    <row r="4" spans="1:7" ht="45">
      <c r="A4" s="8"/>
      <c r="B4" s="5" t="s">
        <v>44</v>
      </c>
      <c r="C4" s="13" t="s">
        <v>92</v>
      </c>
      <c r="D4" s="8">
        <v>100</v>
      </c>
      <c r="E4" s="23">
        <v>10</v>
      </c>
      <c r="F4" s="10">
        <f t="shared" si="0"/>
        <v>1000</v>
      </c>
      <c r="G4" s="71">
        <f>E4/370</f>
        <v>0.02702702702702703</v>
      </c>
    </row>
    <row r="5" spans="1:7" ht="30">
      <c r="A5" s="70"/>
      <c r="B5" s="5" t="s">
        <v>45</v>
      </c>
      <c r="C5" s="65" t="s">
        <v>20</v>
      </c>
      <c r="D5" s="7">
        <v>800</v>
      </c>
      <c r="E5" s="22">
        <v>13</v>
      </c>
      <c r="F5" s="11">
        <f t="shared" si="0"/>
        <v>10400</v>
      </c>
      <c r="G5" s="71">
        <f>E5/200</f>
        <v>0.065</v>
      </c>
    </row>
    <row r="6" spans="1:7" ht="30">
      <c r="A6" s="75"/>
      <c r="B6" s="5" t="s">
        <v>46</v>
      </c>
      <c r="C6" s="65" t="s">
        <v>21</v>
      </c>
      <c r="D6" s="7">
        <v>320</v>
      </c>
      <c r="E6" s="22">
        <v>10</v>
      </c>
      <c r="F6" s="11">
        <f t="shared" si="0"/>
        <v>3200</v>
      </c>
      <c r="G6" s="71">
        <f>E6/200</f>
        <v>0.05</v>
      </c>
    </row>
    <row r="7" spans="1:7" ht="30">
      <c r="A7" s="8"/>
      <c r="B7" s="5" t="s">
        <v>55</v>
      </c>
      <c r="C7" s="14" t="s">
        <v>22</v>
      </c>
      <c r="D7" s="7">
        <v>310</v>
      </c>
      <c r="E7" s="22">
        <v>10</v>
      </c>
      <c r="F7" s="11">
        <f t="shared" si="0"/>
        <v>3100</v>
      </c>
      <c r="G7" s="71">
        <f>E7/200</f>
        <v>0.05</v>
      </c>
    </row>
    <row r="8" spans="1:7" ht="30">
      <c r="A8" s="8"/>
      <c r="B8" s="5" t="s">
        <v>56</v>
      </c>
      <c r="C8" s="14" t="s">
        <v>62</v>
      </c>
      <c r="D8" s="7">
        <v>50</v>
      </c>
      <c r="E8" s="22">
        <v>6.5</v>
      </c>
      <c r="F8" s="9">
        <f t="shared" si="0"/>
        <v>325</v>
      </c>
      <c r="G8" s="71">
        <f>E8/280</f>
        <v>0.023214285714285715</v>
      </c>
    </row>
    <row r="9" spans="1:7" ht="45">
      <c r="A9" s="8"/>
      <c r="B9" s="5" t="s">
        <v>57</v>
      </c>
      <c r="C9" s="65" t="s">
        <v>23</v>
      </c>
      <c r="D9" s="7">
        <v>100</v>
      </c>
      <c r="E9" s="22">
        <v>2</v>
      </c>
      <c r="F9" s="9">
        <f t="shared" si="0"/>
        <v>200</v>
      </c>
      <c r="G9" s="71">
        <f>E9/23</f>
        <v>0.08695652173913043</v>
      </c>
    </row>
    <row r="10" spans="1:7" ht="30">
      <c r="A10" s="8"/>
      <c r="B10" s="5" t="s">
        <v>41</v>
      </c>
      <c r="C10" s="14" t="s">
        <v>24</v>
      </c>
      <c r="D10" s="7">
        <v>100</v>
      </c>
      <c r="E10" s="22">
        <v>1.5</v>
      </c>
      <c r="F10" s="9">
        <f t="shared" si="0"/>
        <v>150</v>
      </c>
      <c r="G10" s="71">
        <f>E10/30</f>
        <v>0.05</v>
      </c>
    </row>
    <row r="11" spans="1:7" ht="30">
      <c r="A11" s="8"/>
      <c r="B11" s="5" t="s">
        <v>47</v>
      </c>
      <c r="C11" s="14" t="s">
        <v>78</v>
      </c>
      <c r="D11" s="8">
        <v>12</v>
      </c>
      <c r="E11" s="23">
        <v>1.5</v>
      </c>
      <c r="F11" s="9">
        <f t="shared" si="0"/>
        <v>18</v>
      </c>
      <c r="G11" s="71">
        <f>E11/30</f>
        <v>0.05</v>
      </c>
    </row>
    <row r="12" spans="1:7" ht="45">
      <c r="A12" s="8"/>
      <c r="B12" s="5" t="s">
        <v>48</v>
      </c>
      <c r="C12" s="14" t="s">
        <v>25</v>
      </c>
      <c r="D12" s="7">
        <v>100</v>
      </c>
      <c r="E12" s="22">
        <v>1.5</v>
      </c>
      <c r="F12" s="9">
        <f t="shared" si="0"/>
        <v>150</v>
      </c>
      <c r="G12" s="71">
        <f>E12/30</f>
        <v>0.05</v>
      </c>
    </row>
    <row r="13" spans="1:7" ht="45">
      <c r="A13" s="8"/>
      <c r="B13" s="5" t="s">
        <v>49</v>
      </c>
      <c r="C13" s="65" t="s">
        <v>26</v>
      </c>
      <c r="D13" s="7">
        <v>1000</v>
      </c>
      <c r="E13" s="22">
        <v>3</v>
      </c>
      <c r="F13" s="9">
        <f t="shared" si="0"/>
        <v>3000</v>
      </c>
      <c r="G13" s="71">
        <f>E13/300</f>
        <v>0.01</v>
      </c>
    </row>
    <row r="14" spans="1:7" ht="45">
      <c r="A14" s="8"/>
      <c r="B14" s="5" t="s">
        <v>58</v>
      </c>
      <c r="C14" s="14" t="s">
        <v>27</v>
      </c>
      <c r="D14" s="7">
        <v>310</v>
      </c>
      <c r="E14" s="22">
        <v>10</v>
      </c>
      <c r="F14" s="9">
        <f t="shared" si="0"/>
        <v>3100</v>
      </c>
      <c r="G14" s="71">
        <f>E14/200</f>
        <v>0.05</v>
      </c>
    </row>
    <row r="15" spans="1:7" ht="30">
      <c r="A15" s="8"/>
      <c r="B15" s="5" t="s">
        <v>0</v>
      </c>
      <c r="C15" s="14" t="s">
        <v>28</v>
      </c>
      <c r="D15" s="7">
        <v>100</v>
      </c>
      <c r="E15" s="22">
        <v>3</v>
      </c>
      <c r="F15" s="9">
        <f t="shared" si="0"/>
        <v>300</v>
      </c>
      <c r="G15" s="71">
        <f>E15/400</f>
        <v>0.0075</v>
      </c>
    </row>
    <row r="16" spans="1:7" ht="30">
      <c r="A16" s="8"/>
      <c r="B16" s="5" t="s">
        <v>59</v>
      </c>
      <c r="C16" s="14" t="s">
        <v>63</v>
      </c>
      <c r="D16" s="7">
        <v>1100</v>
      </c>
      <c r="E16" s="22">
        <v>6.5</v>
      </c>
      <c r="F16" s="9">
        <f t="shared" si="0"/>
        <v>7150</v>
      </c>
      <c r="G16" s="71">
        <f>E16/216</f>
        <v>0.03009259259259259</v>
      </c>
    </row>
    <row r="17" spans="1:7" ht="45">
      <c r="A17" s="8"/>
      <c r="B17" s="5" t="s">
        <v>1</v>
      </c>
      <c r="C17" s="14" t="s">
        <v>50</v>
      </c>
      <c r="D17" s="7">
        <v>300</v>
      </c>
      <c r="E17" s="22">
        <v>7.5</v>
      </c>
      <c r="F17" s="9">
        <f t="shared" si="0"/>
        <v>2250</v>
      </c>
      <c r="G17" s="70">
        <f>E17/100</f>
        <v>0.075</v>
      </c>
    </row>
    <row r="18" spans="1:7" ht="30">
      <c r="A18" s="8"/>
      <c r="B18" s="5" t="s">
        <v>2</v>
      </c>
      <c r="C18" s="65" t="s">
        <v>79</v>
      </c>
      <c r="D18" s="7">
        <v>60</v>
      </c>
      <c r="E18" s="22">
        <v>2.5</v>
      </c>
      <c r="F18" s="9">
        <f t="shared" si="0"/>
        <v>150</v>
      </c>
      <c r="G18" s="71">
        <f>E18/24</f>
        <v>0.10416666666666667</v>
      </c>
    </row>
    <row r="19" spans="1:7" ht="45">
      <c r="A19" s="8"/>
      <c r="B19" s="5" t="s">
        <v>3</v>
      </c>
      <c r="C19" s="13" t="s">
        <v>83</v>
      </c>
      <c r="D19" s="7">
        <v>30</v>
      </c>
      <c r="E19" s="22">
        <v>30</v>
      </c>
      <c r="F19" s="9">
        <f t="shared" si="0"/>
        <v>900</v>
      </c>
      <c r="G19" s="71">
        <f>E19/200</f>
        <v>0.15</v>
      </c>
    </row>
    <row r="20" spans="1:7" ht="30">
      <c r="A20" s="8"/>
      <c r="B20" s="5" t="s">
        <v>4</v>
      </c>
      <c r="C20" s="65" t="s">
        <v>70</v>
      </c>
      <c r="D20" s="7">
        <v>100</v>
      </c>
      <c r="E20" s="22">
        <v>3.5</v>
      </c>
      <c r="F20" s="9">
        <f t="shared" si="0"/>
        <v>350</v>
      </c>
      <c r="G20" s="71">
        <f>E20/200</f>
        <v>0.0175</v>
      </c>
    </row>
    <row r="21" spans="1:7" ht="30">
      <c r="A21" s="8"/>
      <c r="B21" s="5" t="s">
        <v>5</v>
      </c>
      <c r="C21" s="14" t="s">
        <v>51</v>
      </c>
      <c r="D21" s="7">
        <v>100</v>
      </c>
      <c r="E21" s="22">
        <v>9.5</v>
      </c>
      <c r="F21" s="9">
        <f t="shared" si="0"/>
        <v>950</v>
      </c>
      <c r="G21" s="71">
        <f>E21/150</f>
        <v>0.06333333333333334</v>
      </c>
    </row>
    <row r="22" spans="1:7" ht="45">
      <c r="A22" s="8"/>
      <c r="B22" s="5" t="s">
        <v>6</v>
      </c>
      <c r="C22" s="65" t="s">
        <v>64</v>
      </c>
      <c r="D22" s="7">
        <v>50</v>
      </c>
      <c r="E22" s="22">
        <v>3.5</v>
      </c>
      <c r="F22" s="9">
        <f t="shared" si="0"/>
        <v>175</v>
      </c>
      <c r="G22" s="71">
        <f>E22/30</f>
        <v>0.11666666666666667</v>
      </c>
    </row>
    <row r="23" spans="1:7" ht="60">
      <c r="A23" s="8"/>
      <c r="B23" s="5" t="s">
        <v>52</v>
      </c>
      <c r="C23" s="65" t="s">
        <v>65</v>
      </c>
      <c r="D23" s="7">
        <v>100</v>
      </c>
      <c r="E23" s="22">
        <v>2.5</v>
      </c>
      <c r="F23" s="9">
        <f t="shared" si="0"/>
        <v>250</v>
      </c>
      <c r="G23" s="71">
        <f>E23/24</f>
        <v>0.10416666666666667</v>
      </c>
    </row>
    <row r="24" spans="1:7" ht="30">
      <c r="A24" s="8"/>
      <c r="B24" s="5" t="s">
        <v>7</v>
      </c>
      <c r="C24" s="65" t="s">
        <v>81</v>
      </c>
      <c r="D24" s="7">
        <v>60</v>
      </c>
      <c r="E24" s="22">
        <v>2.5</v>
      </c>
      <c r="F24" s="9">
        <f t="shared" si="0"/>
        <v>150</v>
      </c>
      <c r="G24" s="71">
        <f>E24/24</f>
        <v>0.10416666666666667</v>
      </c>
    </row>
    <row r="25" spans="1:7" ht="30">
      <c r="A25" s="8"/>
      <c r="B25" s="5" t="s">
        <v>8</v>
      </c>
      <c r="C25" s="65" t="s">
        <v>53</v>
      </c>
      <c r="D25" s="7">
        <v>5</v>
      </c>
      <c r="E25" s="22">
        <v>2.5</v>
      </c>
      <c r="F25" s="9">
        <f t="shared" si="0"/>
        <v>12.5</v>
      </c>
      <c r="G25" s="71">
        <f>E25/35</f>
        <v>0.07142857142857142</v>
      </c>
    </row>
    <row r="26" spans="1:7" ht="45">
      <c r="A26" s="8"/>
      <c r="B26" s="5" t="s">
        <v>9</v>
      </c>
      <c r="C26" s="65" t="s">
        <v>66</v>
      </c>
      <c r="D26" s="7">
        <v>5</v>
      </c>
      <c r="E26" s="22">
        <v>2.5</v>
      </c>
      <c r="F26" s="9">
        <f t="shared" si="0"/>
        <v>12.5</v>
      </c>
      <c r="G26" s="71">
        <f>E26/25</f>
        <v>0.1</v>
      </c>
    </row>
    <row r="27" spans="1:7" ht="45">
      <c r="A27" s="8"/>
      <c r="B27" s="5" t="s">
        <v>10</v>
      </c>
      <c r="C27" s="65" t="s">
        <v>54</v>
      </c>
      <c r="D27" s="7">
        <v>500</v>
      </c>
      <c r="E27" s="22">
        <v>5</v>
      </c>
      <c r="F27" s="9">
        <f t="shared" si="0"/>
        <v>2500</v>
      </c>
      <c r="G27" s="71">
        <f>E27/300</f>
        <v>0.016666666666666666</v>
      </c>
    </row>
    <row r="28" spans="1:7" ht="30">
      <c r="A28" s="8"/>
      <c r="B28" s="5" t="s">
        <v>11</v>
      </c>
      <c r="C28" s="13" t="s">
        <v>85</v>
      </c>
      <c r="D28" s="7">
        <v>50</v>
      </c>
      <c r="E28" s="22">
        <v>1.5</v>
      </c>
      <c r="F28" s="9">
        <f t="shared" si="0"/>
        <v>75</v>
      </c>
      <c r="G28" s="71">
        <f>E28/30</f>
        <v>0.05</v>
      </c>
    </row>
    <row r="29" spans="1:7" ht="30">
      <c r="A29" s="8"/>
      <c r="B29" s="5" t="s">
        <v>84</v>
      </c>
      <c r="C29" s="13" t="s">
        <v>86</v>
      </c>
      <c r="D29" s="7">
        <v>20</v>
      </c>
      <c r="E29" s="22">
        <v>1.5</v>
      </c>
      <c r="F29" s="76">
        <f t="shared" si="0"/>
        <v>30</v>
      </c>
      <c r="G29" s="71">
        <f>E29/23</f>
        <v>0.06521739130434782</v>
      </c>
    </row>
    <row r="30" spans="4:7" ht="16.5">
      <c r="D30" s="29"/>
      <c r="E30" s="29"/>
      <c r="F30" s="73">
        <f>SUM(F2:F29)</f>
        <v>49698</v>
      </c>
      <c r="G30" s="72"/>
    </row>
    <row r="31" spans="4:7" ht="12.75">
      <c r="D31" s="29"/>
      <c r="E31" s="29"/>
      <c r="G31" s="72"/>
    </row>
    <row r="32" spans="4:7" ht="16.5">
      <c r="D32" s="83" t="s">
        <v>88</v>
      </c>
      <c r="E32" s="84"/>
      <c r="F32" s="77">
        <v>163208</v>
      </c>
      <c r="G32" s="72"/>
    </row>
    <row r="33" spans="4:7" ht="16.5">
      <c r="D33" s="29" t="s">
        <v>90</v>
      </c>
      <c r="E33" s="29"/>
      <c r="F33" s="77">
        <v>49698</v>
      </c>
      <c r="G33" s="72"/>
    </row>
    <row r="34" spans="4:7" ht="16.5">
      <c r="D34" s="29" t="s">
        <v>30</v>
      </c>
      <c r="E34" s="29"/>
      <c r="F34" s="78">
        <f>SUM(F32:F33)</f>
        <v>212906</v>
      </c>
      <c r="G34" s="72"/>
    </row>
    <row r="35" spans="4:7" ht="12.75">
      <c r="D35" s="29"/>
      <c r="E35" s="29"/>
      <c r="G35" s="72"/>
    </row>
    <row r="36" spans="4:7" ht="16.5">
      <c r="D36" s="29"/>
      <c r="E36" s="29"/>
      <c r="F36" s="80">
        <v>212906</v>
      </c>
      <c r="G36" s="72"/>
    </row>
    <row r="37" spans="4:7" ht="16.5">
      <c r="D37" s="29"/>
      <c r="E37" s="29"/>
      <c r="F37" s="79">
        <v>3</v>
      </c>
      <c r="G37" s="72"/>
    </row>
    <row r="38" spans="4:7" ht="16.5">
      <c r="D38" t="s">
        <v>91</v>
      </c>
      <c r="F38" s="78">
        <f>F36*F37</f>
        <v>638718</v>
      </c>
      <c r="G38" s="72"/>
    </row>
    <row r="39" ht="12.75">
      <c r="G39" s="72"/>
    </row>
    <row r="40" ht="12.75">
      <c r="G40" s="72"/>
    </row>
    <row r="41" ht="12.75">
      <c r="G41" s="72"/>
    </row>
    <row r="42" ht="12.75">
      <c r="G42" s="72"/>
    </row>
    <row r="43" ht="12.75">
      <c r="G43" s="72"/>
    </row>
    <row r="44" ht="12.75">
      <c r="G44" s="72"/>
    </row>
    <row r="45" ht="12.75">
      <c r="G45" s="72"/>
    </row>
    <row r="46" ht="12.75">
      <c r="G46" s="72"/>
    </row>
    <row r="47" ht="12.75">
      <c r="G47" s="72"/>
    </row>
    <row r="48" ht="12.75">
      <c r="G48" s="72"/>
    </row>
    <row r="49" ht="12.75">
      <c r="G49" s="72"/>
    </row>
    <row r="50" ht="12.75">
      <c r="G50" s="72"/>
    </row>
    <row r="51" ht="12.75">
      <c r="G51" s="72"/>
    </row>
    <row r="52" ht="12.75">
      <c r="G52" s="72"/>
    </row>
    <row r="53" ht="12.75">
      <c r="G53" s="72"/>
    </row>
    <row r="54" ht="12.75">
      <c r="G54" s="72"/>
    </row>
    <row r="55" ht="12.75">
      <c r="G55" s="72"/>
    </row>
  </sheetData>
  <mergeCells count="1">
    <mergeCell ref="D32:E3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2007-07-23T10:42:44Z</cp:lastPrinted>
  <dcterms:created xsi:type="dcterms:W3CDTF">1996-11-05T10:16:36Z</dcterms:created>
  <dcterms:modified xsi:type="dcterms:W3CDTF">2007-07-23T10:42:51Z</dcterms:modified>
  <cp:category/>
  <cp:version/>
  <cp:contentType/>
  <cp:contentStatus/>
</cp:coreProperties>
</file>